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BC\Corn\Trials\Sumas.Vyefield\2019\"/>
    </mc:Choice>
  </mc:AlternateContent>
  <xr:revisionPtr revIDLastSave="0" documentId="13_ncr:1_{655C5014-3BC9-4071-A19A-FB80A372142A}" xr6:coauthVersionLast="45" xr6:coauthVersionMax="45" xr10:uidLastSave="{00000000-0000-0000-0000-000000000000}"/>
  <bookViews>
    <workbookView xWindow="-3030" yWindow="60" windowWidth="14380" windowHeight="7360" xr2:uid="{F0CAF611-D789-483D-A5DE-747AF0355530}"/>
  </bookViews>
  <sheets>
    <sheet name="2019 Vyefield Full" sheetId="1" r:id="rId1"/>
  </sheets>
  <externalReferences>
    <externalReference r:id="rId2"/>
  </externalReferences>
  <definedNames>
    <definedName name="_xlnm.Print_Area" localSheetId="0">'2019 Vyefield Full'!$A$1:$N$33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" l="1"/>
  <c r="F32" i="1" s="1"/>
  <c r="G32" i="1" s="1"/>
  <c r="D33" i="1"/>
  <c r="F33" i="1" s="1"/>
  <c r="G33" i="1" s="1"/>
  <c r="D34" i="1"/>
  <c r="F34" i="1" s="1"/>
  <c r="G34" i="1" s="1"/>
  <c r="D8" i="1"/>
  <c r="F8" i="1" s="1"/>
  <c r="G8" i="1" s="1"/>
  <c r="D9" i="1"/>
  <c r="F9" i="1" s="1"/>
  <c r="G9" i="1" s="1"/>
  <c r="D10" i="1"/>
  <c r="F10" i="1" s="1"/>
  <c r="G10" i="1" s="1"/>
  <c r="D11" i="1"/>
  <c r="F11" i="1" s="1"/>
  <c r="G11" i="1" s="1"/>
  <c r="D12" i="1"/>
  <c r="F12" i="1" s="1"/>
  <c r="G12" i="1" s="1"/>
  <c r="D13" i="1"/>
  <c r="F13" i="1" s="1"/>
  <c r="G13" i="1" s="1"/>
  <c r="D14" i="1"/>
  <c r="F14" i="1" s="1"/>
  <c r="G14" i="1" s="1"/>
  <c r="D15" i="1"/>
  <c r="F15" i="1" s="1"/>
  <c r="G15" i="1" s="1"/>
  <c r="D16" i="1"/>
  <c r="F16" i="1" s="1"/>
  <c r="G16" i="1" s="1"/>
  <c r="D17" i="1"/>
  <c r="F17" i="1" s="1"/>
  <c r="G17" i="1" s="1"/>
  <c r="D18" i="1"/>
  <c r="F18" i="1" s="1"/>
  <c r="G18" i="1" s="1"/>
  <c r="D19" i="1"/>
  <c r="F19" i="1" s="1"/>
  <c r="G19" i="1" s="1"/>
  <c r="D20" i="1"/>
  <c r="D21" i="1"/>
  <c r="F21" i="1" s="1"/>
  <c r="G21" i="1" s="1"/>
  <c r="D22" i="1"/>
  <c r="F22" i="1" s="1"/>
  <c r="G22" i="1" s="1"/>
  <c r="D23" i="1"/>
  <c r="F23" i="1" s="1"/>
  <c r="G23" i="1" s="1"/>
  <c r="D24" i="1"/>
  <c r="D25" i="1"/>
  <c r="F25" i="1" s="1"/>
  <c r="G25" i="1" s="1"/>
  <c r="D26" i="1"/>
  <c r="F26" i="1" s="1"/>
  <c r="G26" i="1" s="1"/>
  <c r="D27" i="1"/>
  <c r="F27" i="1" s="1"/>
  <c r="G27" i="1" s="1"/>
  <c r="D28" i="1"/>
  <c r="D29" i="1"/>
  <c r="F29" i="1" s="1"/>
  <c r="G29" i="1" s="1"/>
  <c r="D30" i="1"/>
  <c r="F30" i="1" s="1"/>
  <c r="G30" i="1" s="1"/>
  <c r="D31" i="1"/>
  <c r="F31" i="1" s="1"/>
  <c r="G31" i="1" s="1"/>
  <c r="F28" i="1"/>
  <c r="G28" i="1" s="1"/>
  <c r="F20" i="1"/>
  <c r="G20" i="1" s="1"/>
  <c r="F24" i="1"/>
  <c r="G24" i="1" s="1"/>
</calcChain>
</file>

<file path=xl/sharedStrings.xml><?xml version="1.0" encoding="utf-8"?>
<sst xmlns="http://schemas.openxmlformats.org/spreadsheetml/2006/main" count="54" uniqueCount="54">
  <si>
    <t>Hybrid</t>
  </si>
  <si>
    <t>CHU</t>
  </si>
  <si>
    <t>#  Rows</t>
  </si>
  <si>
    <t>Green Tons</t>
  </si>
  <si>
    <t xml:space="preserve"> Moisture</t>
  </si>
  <si>
    <t>DMT/A</t>
  </si>
  <si>
    <t>DMT/H</t>
  </si>
  <si>
    <t>ADF</t>
  </si>
  <si>
    <t>NDF</t>
  </si>
  <si>
    <t>Starch</t>
  </si>
  <si>
    <t>Lignin</t>
  </si>
  <si>
    <t>TDN</t>
  </si>
  <si>
    <t>NDFD</t>
  </si>
  <si>
    <t>Milk/Ton/LB</t>
  </si>
  <si>
    <t>PR 1017RR</t>
  </si>
  <si>
    <t>TH 4578RR</t>
  </si>
  <si>
    <t>PR 1037RR</t>
  </si>
  <si>
    <t>PR 1047RR</t>
  </si>
  <si>
    <t>Plant Date</t>
  </si>
  <si>
    <t>Harvest Date</t>
  </si>
  <si>
    <t>Irrigated</t>
  </si>
  <si>
    <t>YES</t>
  </si>
  <si>
    <t>Harvested Silage Measurements - Pacific Forage Bag &amp;  Vyefield Farms</t>
  </si>
  <si>
    <t>PR 4477CON</t>
  </si>
  <si>
    <t>NIR Testing Cumberland Lab</t>
  </si>
  <si>
    <t>2019 Corn Trial SUMAS- Results -  NIR</t>
  </si>
  <si>
    <t>5.31.19</t>
  </si>
  <si>
    <t>10.9.19</t>
  </si>
  <si>
    <t>Leafy Exp 85</t>
  </si>
  <si>
    <t>DL1960</t>
  </si>
  <si>
    <t>DL1445</t>
  </si>
  <si>
    <t>DL2944</t>
  </si>
  <si>
    <t>DL3146</t>
  </si>
  <si>
    <t>DL2315</t>
  </si>
  <si>
    <t>DLDevour</t>
  </si>
  <si>
    <t>DL1111</t>
  </si>
  <si>
    <t>DL1081</t>
  </si>
  <si>
    <t>DL928</t>
  </si>
  <si>
    <t>DL777</t>
  </si>
  <si>
    <t>TH6875VT</t>
  </si>
  <si>
    <t>QS 1876GT</t>
  </si>
  <si>
    <t>TH7673VT</t>
  </si>
  <si>
    <t>PRX18080G2</t>
  </si>
  <si>
    <t>PS2420RR</t>
  </si>
  <si>
    <t>QS 1978GT</t>
  </si>
  <si>
    <t>TH 4I26RR</t>
  </si>
  <si>
    <t>PR4939G2</t>
  </si>
  <si>
    <t>PR4705RR</t>
  </si>
  <si>
    <t>PS2563GX</t>
  </si>
  <si>
    <t>PR 5432G2</t>
  </si>
  <si>
    <t>PR6102G8</t>
  </si>
  <si>
    <t xml:space="preserve">NOTE:  trial length was shortened due to wet field and some weight anomolies occurred </t>
  </si>
  <si>
    <t>Wt error</t>
  </si>
  <si>
    <t>details based on DM% except NDFD (%NDFom)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</si>
</sst>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39">
    <xf numFmtId="0" fontId="0" fillId="0" borderId="0" xfId="0"/>
    <xf numFmtId="2" fontId="3" fillId="0" borderId="1" xfId="0" applyNumberFormat="1" applyFont="1" applyFill="1" applyBorder="1" applyAlignment="1">
      <alignment horizontal="center"/>
    </xf>
    <xf numFmtId="10" fontId="3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0" fontId="3" fillId="0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Border="1"/>
    <xf numFmtId="0" fontId="3" fillId="0" borderId="0" xfId="0" applyFont="1" applyBorder="1"/>
    <xf numFmtId="0" fontId="9" fillId="0" borderId="0" xfId="0" applyFont="1"/>
    <xf numFmtId="0" fontId="2" fillId="0" borderId="0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10" fontId="5" fillId="0" borderId="1" xfId="1" applyNumberFormat="1" applyFont="1" applyBorder="1" applyAlignment="1">
      <alignment horizontal="center"/>
    </xf>
    <xf numFmtId="2" fontId="3" fillId="0" borderId="1" xfId="2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2" fillId="0" borderId="3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5" fillId="0" borderId="5" xfId="0" applyFont="1" applyBorder="1"/>
    <xf numFmtId="0" fontId="3" fillId="0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10" fontId="5" fillId="0" borderId="1" xfId="1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3" fillId="0" borderId="0" xfId="2" applyFont="1"/>
    <xf numFmtId="0" fontId="0" fillId="0" borderId="0" xfId="0" applyFill="1"/>
    <xf numFmtId="0" fontId="5" fillId="0" borderId="1" xfId="0" applyFont="1" applyFill="1" applyBorder="1"/>
    <xf numFmtId="0" fontId="5" fillId="0" borderId="7" xfId="0" applyFont="1" applyBorder="1"/>
    <xf numFmtId="2" fontId="3" fillId="4" borderId="1" xfId="2" applyNumberFormat="1" applyFont="1" applyFill="1" applyBorder="1" applyAlignment="1">
      <alignment horizontal="center"/>
    </xf>
    <xf numFmtId="10" fontId="5" fillId="0" borderId="8" xfId="1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5" fillId="0" borderId="5" xfId="0" applyFont="1" applyFill="1" applyBorder="1"/>
    <xf numFmtId="0" fontId="7" fillId="4" borderId="0" xfId="0" applyFont="1" applyFill="1" applyBorder="1"/>
    <xf numFmtId="0" fontId="0" fillId="4" borderId="0" xfId="0" applyFill="1"/>
    <xf numFmtId="0" fontId="6" fillId="0" borderId="8" xfId="0" applyFont="1" applyFill="1" applyBorder="1" applyAlignment="1">
      <alignment horizontal="center"/>
    </xf>
    <xf numFmtId="2" fontId="5" fillId="3" borderId="8" xfId="0" applyNumberFormat="1" applyFont="1" applyFill="1" applyBorder="1" applyAlignment="1">
      <alignment horizontal="center"/>
    </xf>
    <xf numFmtId="0" fontId="5" fillId="0" borderId="8" xfId="0" applyFont="1" applyFill="1" applyBorder="1"/>
  </cellXfs>
  <cellStyles count="3">
    <cellStyle name="Normal" xfId="0" builtinId="0"/>
    <cellStyle name="Normal 2 2" xfId="2" xr:uid="{4BFDB6CA-36C5-426B-BDF9-4E747F9EAB35}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yefield%20Trial.Tons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lage Formulas"/>
      <sheetName val="2019 Vyefield Tons"/>
    </sheetNames>
    <sheetDataSet>
      <sheetData sheetId="0"/>
      <sheetData sheetId="1">
        <row r="11">
          <cell r="E11">
            <v>30.181877691428571</v>
          </cell>
        </row>
        <row r="12">
          <cell r="E12">
            <v>25.15156474285714</v>
          </cell>
        </row>
        <row r="13">
          <cell r="E13">
            <v>28.35267298285714</v>
          </cell>
        </row>
        <row r="14">
          <cell r="E14">
            <v>30.181877691428571</v>
          </cell>
        </row>
        <row r="15">
          <cell r="E15">
            <v>36.126792994285708</v>
          </cell>
        </row>
        <row r="16">
          <cell r="E16">
            <v>25.15156474285714</v>
          </cell>
        </row>
        <row r="17">
          <cell r="E17">
            <v>30.181877691428571</v>
          </cell>
        </row>
        <row r="18">
          <cell r="E18">
            <v>26.980769451428568</v>
          </cell>
        </row>
        <row r="19">
          <cell r="E19">
            <v>26.980769451428568</v>
          </cell>
        </row>
        <row r="20">
          <cell r="E20">
            <v>28.35267298285714</v>
          </cell>
        </row>
        <row r="21">
          <cell r="E21">
            <v>24.236962388571428</v>
          </cell>
        </row>
        <row r="22">
          <cell r="E22">
            <v>22.653996775384613</v>
          </cell>
        </row>
        <row r="23">
          <cell r="E23">
            <v>24.131431347692306</v>
          </cell>
        </row>
        <row r="24">
          <cell r="E24">
            <v>22.161518584615383</v>
          </cell>
        </row>
        <row r="25">
          <cell r="E25">
            <v>21.176562203076923</v>
          </cell>
        </row>
        <row r="26">
          <cell r="E26">
            <v>25.116387729230766</v>
          </cell>
        </row>
        <row r="27">
          <cell r="E27">
            <v>28.563735064615383</v>
          </cell>
        </row>
        <row r="28">
          <cell r="E28">
            <v>25.608865919999996</v>
          </cell>
        </row>
        <row r="29">
          <cell r="E29">
            <v>28.071256873846153</v>
          </cell>
        </row>
        <row r="30">
          <cell r="E30">
            <v>21.669040393846153</v>
          </cell>
        </row>
        <row r="31">
          <cell r="E31">
            <v>28.563735064615383</v>
          </cell>
        </row>
        <row r="32">
          <cell r="E32">
            <v>23.146474966153843</v>
          </cell>
        </row>
        <row r="33">
          <cell r="E33">
            <v>30.533647827692306</v>
          </cell>
        </row>
        <row r="34">
          <cell r="E34">
            <v>25.116387729230766</v>
          </cell>
        </row>
        <row r="35">
          <cell r="E35">
            <v>27.578778683076923</v>
          </cell>
        </row>
        <row r="36">
          <cell r="E36">
            <v>32.996038781538459</v>
          </cell>
        </row>
        <row r="37">
          <cell r="E37">
            <v>30.533647827692306</v>
          </cell>
        </row>
        <row r="38">
          <cell r="E38">
            <v>30.978466838709675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2B9F3-B57C-4D71-B731-F8D3C6874B59}">
  <dimension ref="A1:P35"/>
  <sheetViews>
    <sheetView tabSelected="1" topLeftCell="A15" zoomScale="102" workbookViewId="0">
      <selection activeCell="B34" sqref="B34"/>
    </sheetView>
  </sheetViews>
  <sheetFormatPr defaultRowHeight="14.5" x14ac:dyDescent="0.35"/>
  <cols>
    <col min="1" max="1" width="18.08984375" customWidth="1"/>
    <col min="2" max="2" width="7.7265625" bestFit="1" customWidth="1"/>
    <col min="4" max="4" width="11.81640625" bestFit="1" customWidth="1"/>
    <col min="5" max="5" width="9.26953125" bestFit="1" customWidth="1"/>
    <col min="6" max="6" width="7.08984375" bestFit="1" customWidth="1"/>
    <col min="7" max="7" width="8.6328125" customWidth="1"/>
    <col min="8" max="8" width="9.7265625" bestFit="1" customWidth="1"/>
    <col min="14" max="14" width="7.90625" customWidth="1"/>
  </cols>
  <sheetData>
    <row r="1" spans="1:16" ht="18" x14ac:dyDescent="0.4">
      <c r="A1" s="6" t="s">
        <v>25</v>
      </c>
      <c r="B1" s="7"/>
      <c r="C1" s="7"/>
      <c r="D1" s="7"/>
      <c r="E1" s="7"/>
      <c r="F1" s="7"/>
    </row>
    <row r="2" spans="1:16" ht="15.5" x14ac:dyDescent="0.35">
      <c r="A2" s="8" t="s">
        <v>22</v>
      </c>
      <c r="B2" s="7"/>
      <c r="C2" s="7"/>
      <c r="D2" s="7"/>
      <c r="E2" s="7"/>
      <c r="F2" s="7"/>
      <c r="P2" s="9"/>
    </row>
    <row r="3" spans="1:16" ht="15.5" x14ac:dyDescent="0.35">
      <c r="A3" s="8"/>
      <c r="B3" s="34" t="s">
        <v>51</v>
      </c>
      <c r="C3" s="34"/>
      <c r="D3" s="34"/>
      <c r="E3" s="34"/>
      <c r="F3" s="34"/>
      <c r="G3" s="35"/>
      <c r="H3" s="35"/>
      <c r="I3" s="35"/>
      <c r="P3" s="9"/>
    </row>
    <row r="4" spans="1:16" ht="15.5" x14ac:dyDescent="0.35">
      <c r="A4" s="8" t="s">
        <v>18</v>
      </c>
      <c r="B4" s="8" t="s">
        <v>26</v>
      </c>
      <c r="C4" s="7"/>
      <c r="D4" s="8" t="s">
        <v>19</v>
      </c>
      <c r="E4" s="8"/>
      <c r="F4" s="8" t="s">
        <v>27</v>
      </c>
      <c r="G4" s="11"/>
      <c r="H4" s="11" t="s">
        <v>20</v>
      </c>
      <c r="I4" s="11" t="s">
        <v>21</v>
      </c>
      <c r="J4" s="11" t="s">
        <v>24</v>
      </c>
      <c r="L4" s="11"/>
      <c r="M4" s="11"/>
      <c r="N4" s="11"/>
      <c r="P4" s="10"/>
    </row>
    <row r="5" spans="1:16" ht="15" thickBot="1" x14ac:dyDescent="0.4">
      <c r="J5" s="25" t="s">
        <v>53</v>
      </c>
    </row>
    <row r="6" spans="1:16" ht="24" x14ac:dyDescent="0.35">
      <c r="A6" s="16" t="s">
        <v>0</v>
      </c>
      <c r="B6" s="17" t="s">
        <v>1</v>
      </c>
      <c r="C6" s="17" t="s">
        <v>2</v>
      </c>
      <c r="D6" s="17" t="s">
        <v>3</v>
      </c>
      <c r="E6" s="18" t="s">
        <v>4</v>
      </c>
      <c r="F6" s="18" t="s">
        <v>5</v>
      </c>
      <c r="G6" s="18" t="s">
        <v>6</v>
      </c>
      <c r="H6" s="17" t="s">
        <v>7</v>
      </c>
      <c r="I6" s="17" t="s">
        <v>8</v>
      </c>
      <c r="J6" s="17" t="s">
        <v>9</v>
      </c>
      <c r="K6" s="17" t="s">
        <v>10</v>
      </c>
      <c r="L6" s="17" t="s">
        <v>11</v>
      </c>
      <c r="M6" s="17" t="s">
        <v>12</v>
      </c>
      <c r="N6" s="19" t="s">
        <v>13</v>
      </c>
    </row>
    <row r="7" spans="1:16" x14ac:dyDescent="0.35">
      <c r="A7" s="20" t="s">
        <v>28</v>
      </c>
      <c r="B7" s="12"/>
      <c r="C7" s="3">
        <v>3</v>
      </c>
      <c r="D7" s="29" t="s">
        <v>52</v>
      </c>
      <c r="E7" s="13">
        <v>0.65600000000000003</v>
      </c>
      <c r="F7" s="15">
        <v>0</v>
      </c>
      <c r="G7" s="15">
        <v>0</v>
      </c>
      <c r="H7" s="13">
        <v>0.253</v>
      </c>
      <c r="I7" s="13">
        <v>0.43099999999999999</v>
      </c>
      <c r="J7" s="13">
        <v>0.27900000000000003</v>
      </c>
      <c r="K7" s="13">
        <v>3.3700000000000001E-2</v>
      </c>
      <c r="L7" s="13">
        <v>0.7</v>
      </c>
      <c r="M7" s="13">
        <v>0.219</v>
      </c>
      <c r="N7" s="22">
        <v>2956</v>
      </c>
    </row>
    <row r="8" spans="1:16" x14ac:dyDescent="0.35">
      <c r="A8" s="20" t="s">
        <v>29</v>
      </c>
      <c r="B8" s="12"/>
      <c r="C8" s="3">
        <v>3</v>
      </c>
      <c r="D8" s="14">
        <f>'[1]2019 Vyefield Tons'!E12</f>
        <v>25.15156474285714</v>
      </c>
      <c r="E8" s="13">
        <v>0.72299999999999998</v>
      </c>
      <c r="F8" s="15">
        <f t="shared" ref="F8:F34" si="0">D8*(100%-E8)</f>
        <v>6.9669834337714285</v>
      </c>
      <c r="G8" s="15">
        <f t="shared" ref="G8:G34" si="1">F8*2.47</f>
        <v>17.208449081415431</v>
      </c>
      <c r="H8" s="13">
        <v>0.252</v>
      </c>
      <c r="I8" s="13">
        <v>0.41099999999999998</v>
      </c>
      <c r="J8" s="13">
        <v>0.311</v>
      </c>
      <c r="K8" s="13">
        <v>3.0099999999999998E-2</v>
      </c>
      <c r="L8" s="13">
        <v>0.71199999999999997</v>
      </c>
      <c r="M8" s="23">
        <v>0.221</v>
      </c>
      <c r="N8" s="24">
        <v>3195</v>
      </c>
    </row>
    <row r="9" spans="1:16" x14ac:dyDescent="0.35">
      <c r="A9" s="33" t="s">
        <v>30</v>
      </c>
      <c r="B9" s="12"/>
      <c r="C9" s="3">
        <v>3</v>
      </c>
      <c r="D9" s="14">
        <f>'[1]2019 Vyefield Tons'!E13</f>
        <v>28.35267298285714</v>
      </c>
      <c r="E9" s="2">
        <v>0.71299999999999997</v>
      </c>
      <c r="F9" s="15">
        <f t="shared" si="0"/>
        <v>8.1372171460799994</v>
      </c>
      <c r="G9" s="15">
        <f t="shared" si="1"/>
        <v>20.098926350817599</v>
      </c>
      <c r="H9" s="4">
        <v>0.27100000000000002</v>
      </c>
      <c r="I9" s="4">
        <v>0.45</v>
      </c>
      <c r="J9" s="4">
        <v>0.27100000000000002</v>
      </c>
      <c r="K9" s="4">
        <v>3.2899999999999999E-2</v>
      </c>
      <c r="L9" s="4">
        <v>0.69299999999999995</v>
      </c>
      <c r="M9" s="4">
        <v>0.23799999999999999</v>
      </c>
      <c r="N9" s="21">
        <v>3009</v>
      </c>
    </row>
    <row r="10" spans="1:16" x14ac:dyDescent="0.35">
      <c r="A10" s="33" t="s">
        <v>31</v>
      </c>
      <c r="B10" s="12"/>
      <c r="C10" s="3">
        <v>3</v>
      </c>
      <c r="D10" s="14">
        <f>'[1]2019 Vyefield Tons'!E14</f>
        <v>30.181877691428571</v>
      </c>
      <c r="E10" s="2">
        <v>0.70099999999999996</v>
      </c>
      <c r="F10" s="15">
        <f t="shared" si="0"/>
        <v>9.0243814297371436</v>
      </c>
      <c r="G10" s="15">
        <f t="shared" si="1"/>
        <v>22.290222131450747</v>
      </c>
      <c r="H10" s="4">
        <v>0.245</v>
      </c>
      <c r="I10" s="4">
        <v>0.41199999999999998</v>
      </c>
      <c r="J10" s="4">
        <v>0.32</v>
      </c>
      <c r="K10" s="4">
        <v>2.7300000000000001E-2</v>
      </c>
      <c r="L10" s="4">
        <v>0.71399999999999997</v>
      </c>
      <c r="M10" s="4">
        <v>0.23499999999999999</v>
      </c>
      <c r="N10" s="21">
        <v>3255</v>
      </c>
    </row>
    <row r="11" spans="1:16" x14ac:dyDescent="0.35">
      <c r="A11" s="33" t="s">
        <v>32</v>
      </c>
      <c r="B11" s="12"/>
      <c r="C11" s="3">
        <v>3</v>
      </c>
      <c r="D11" s="14">
        <f>'[1]2019 Vyefield Tons'!E15</f>
        <v>36.126792994285708</v>
      </c>
      <c r="E11" s="2">
        <v>0.71899999999999997</v>
      </c>
      <c r="F11" s="15">
        <f t="shared" si="0"/>
        <v>10.151628831394286</v>
      </c>
      <c r="G11" s="15">
        <f t="shared" si="1"/>
        <v>25.074523213543888</v>
      </c>
      <c r="H11" s="4">
        <v>0.245</v>
      </c>
      <c r="I11" s="4">
        <v>0.40799999999999997</v>
      </c>
      <c r="J11" s="4">
        <v>0.29899999999999999</v>
      </c>
      <c r="K11" s="4">
        <v>3.0499999999999999E-2</v>
      </c>
      <c r="L11" s="4">
        <v>0.71299999999999997</v>
      </c>
      <c r="M11" s="4">
        <v>0.216</v>
      </c>
      <c r="N11" s="21">
        <v>3183</v>
      </c>
    </row>
    <row r="12" spans="1:16" x14ac:dyDescent="0.35">
      <c r="A12" s="33" t="s">
        <v>33</v>
      </c>
      <c r="B12" s="12"/>
      <c r="C12" s="3">
        <v>3</v>
      </c>
      <c r="D12" s="14">
        <f>'[1]2019 Vyefield Tons'!E16</f>
        <v>25.15156474285714</v>
      </c>
      <c r="E12" s="2">
        <v>0.67700000000000005</v>
      </c>
      <c r="F12" s="15">
        <f t="shared" si="0"/>
        <v>8.1239554119428554</v>
      </c>
      <c r="G12" s="15">
        <f t="shared" si="1"/>
        <v>20.066169867498854</v>
      </c>
      <c r="H12" s="4">
        <v>0.246</v>
      </c>
      <c r="I12" s="4">
        <v>0.41299999999999998</v>
      </c>
      <c r="J12" s="4">
        <v>0.31900000000000001</v>
      </c>
      <c r="K12" s="4">
        <v>2.9100000000000001E-2</v>
      </c>
      <c r="L12" s="4">
        <v>0.71499999999999997</v>
      </c>
      <c r="M12" s="4">
        <v>0.23200000000000001</v>
      </c>
      <c r="N12" s="21">
        <v>3256</v>
      </c>
    </row>
    <row r="13" spans="1:16" x14ac:dyDescent="0.35">
      <c r="A13" s="33" t="s">
        <v>34</v>
      </c>
      <c r="B13" s="12"/>
      <c r="C13" s="3">
        <v>3</v>
      </c>
      <c r="D13" s="14">
        <f>'[1]2019 Vyefield Tons'!E17</f>
        <v>30.181877691428571</v>
      </c>
      <c r="E13" s="13">
        <v>0.67100000000000004</v>
      </c>
      <c r="F13" s="15">
        <f t="shared" si="0"/>
        <v>9.9298377604799981</v>
      </c>
      <c r="G13" s="15">
        <f t="shared" si="1"/>
        <v>24.526699268385599</v>
      </c>
      <c r="H13" s="13">
        <v>0.255</v>
      </c>
      <c r="I13" s="13">
        <v>0.42399999999999999</v>
      </c>
      <c r="J13" s="13">
        <v>0.29899999999999999</v>
      </c>
      <c r="K13" s="13">
        <v>3.2099999999999997E-2</v>
      </c>
      <c r="L13" s="13">
        <v>0.70699999999999996</v>
      </c>
      <c r="M13" s="13">
        <v>0.224</v>
      </c>
      <c r="N13" s="22">
        <v>3118</v>
      </c>
    </row>
    <row r="14" spans="1:16" x14ac:dyDescent="0.35">
      <c r="A14" s="33" t="s">
        <v>35</v>
      </c>
      <c r="B14" s="12"/>
      <c r="C14" s="3">
        <v>3</v>
      </c>
      <c r="D14" s="14">
        <f>'[1]2019 Vyefield Tons'!E18</f>
        <v>26.980769451428568</v>
      </c>
      <c r="E14" s="13">
        <v>0.7</v>
      </c>
      <c r="F14" s="15">
        <f t="shared" si="0"/>
        <v>8.0942308354285721</v>
      </c>
      <c r="G14" s="15">
        <f t="shared" si="1"/>
        <v>19.992750163508575</v>
      </c>
      <c r="H14" s="13">
        <v>0.246</v>
      </c>
      <c r="I14" s="13">
        <v>0.40600000000000003</v>
      </c>
      <c r="J14" s="13">
        <v>0.33600000000000002</v>
      </c>
      <c r="K14" s="13">
        <v>2.7400000000000001E-2</v>
      </c>
      <c r="L14" s="13">
        <v>0.71799999999999997</v>
      </c>
      <c r="M14" s="13">
        <v>0.23300000000000001</v>
      </c>
      <c r="N14" s="22">
        <v>3288</v>
      </c>
    </row>
    <row r="15" spans="1:16" x14ac:dyDescent="0.35">
      <c r="A15" s="33" t="s">
        <v>36</v>
      </c>
      <c r="B15" s="12"/>
      <c r="C15" s="3">
        <v>3</v>
      </c>
      <c r="D15" s="14">
        <f>'[1]2019 Vyefield Tons'!E19</f>
        <v>26.980769451428568</v>
      </c>
      <c r="E15" s="2">
        <v>0.65700000000000003</v>
      </c>
      <c r="F15" s="15">
        <f t="shared" si="0"/>
        <v>9.254403921839998</v>
      </c>
      <c r="G15" s="15">
        <f t="shared" si="1"/>
        <v>22.858377686944795</v>
      </c>
      <c r="H15" s="4">
        <v>0.29399999999999998</v>
      </c>
      <c r="I15" s="4">
        <v>0.48599999999999999</v>
      </c>
      <c r="J15" s="4">
        <v>0.26500000000000001</v>
      </c>
      <c r="K15" s="4">
        <v>3.5499999999999997E-2</v>
      </c>
      <c r="L15" s="4">
        <v>0.67800000000000005</v>
      </c>
      <c r="M15" s="4">
        <v>0.25</v>
      </c>
      <c r="N15" s="21">
        <v>2780</v>
      </c>
    </row>
    <row r="16" spans="1:16" x14ac:dyDescent="0.35">
      <c r="A16" s="33" t="s">
        <v>37</v>
      </c>
      <c r="B16" s="12"/>
      <c r="C16" s="3">
        <v>3</v>
      </c>
      <c r="D16" s="14">
        <f>'[1]2019 Vyefield Tons'!E20</f>
        <v>28.35267298285714</v>
      </c>
      <c r="E16" s="2">
        <v>0.71299999999999997</v>
      </c>
      <c r="F16" s="15">
        <f t="shared" si="0"/>
        <v>8.1372171460799994</v>
      </c>
      <c r="G16" s="15">
        <f t="shared" si="1"/>
        <v>20.098926350817599</v>
      </c>
      <c r="H16" s="4">
        <v>0.27700000000000002</v>
      </c>
      <c r="I16" s="4">
        <v>0.441</v>
      </c>
      <c r="J16" s="4">
        <v>0.26100000000000001</v>
      </c>
      <c r="K16" s="4">
        <v>3.2099999999999997E-2</v>
      </c>
      <c r="L16" s="4">
        <v>0.69</v>
      </c>
      <c r="M16" s="4">
        <v>0.23</v>
      </c>
      <c r="N16" s="21">
        <v>2889</v>
      </c>
    </row>
    <row r="17" spans="1:14" x14ac:dyDescent="0.35">
      <c r="A17" s="33" t="s">
        <v>38</v>
      </c>
      <c r="B17" s="12"/>
      <c r="C17" s="3">
        <v>3</v>
      </c>
      <c r="D17" s="14">
        <f>'[1]2019 Vyefield Tons'!E21</f>
        <v>24.236962388571428</v>
      </c>
      <c r="E17" s="2">
        <v>0.67400000000000004</v>
      </c>
      <c r="F17" s="15">
        <f t="shared" si="0"/>
        <v>7.9012497386742844</v>
      </c>
      <c r="G17" s="15">
        <f t="shared" si="1"/>
        <v>19.516086854525483</v>
      </c>
      <c r="H17" s="4">
        <v>0.29399999999999998</v>
      </c>
      <c r="I17" s="4">
        <v>0.49299999999999999</v>
      </c>
      <c r="J17" s="4">
        <v>0.2</v>
      </c>
      <c r="K17" s="4">
        <v>2.9499999999999998E-2</v>
      </c>
      <c r="L17" s="4">
        <v>0.67200000000000004</v>
      </c>
      <c r="M17" s="4">
        <v>0.28000000000000003</v>
      </c>
      <c r="N17" s="21">
        <v>2801</v>
      </c>
    </row>
    <row r="18" spans="1:14" x14ac:dyDescent="0.35">
      <c r="A18" s="33" t="s">
        <v>14</v>
      </c>
      <c r="B18" s="12">
        <v>2100</v>
      </c>
      <c r="C18" s="3">
        <v>3</v>
      </c>
      <c r="D18" s="14">
        <f>'[1]2019 Vyefield Tons'!E22</f>
        <v>22.653996775384613</v>
      </c>
      <c r="E18" s="13">
        <v>0.58399999999999996</v>
      </c>
      <c r="F18" s="15">
        <f t="shared" si="0"/>
        <v>9.4240626585600005</v>
      </c>
      <c r="G18" s="15">
        <f t="shared" si="1"/>
        <v>23.277434766643204</v>
      </c>
      <c r="H18" s="13">
        <v>0.188</v>
      </c>
      <c r="I18" s="13">
        <v>0.32900000000000001</v>
      </c>
      <c r="J18" s="13">
        <v>0.42899999999999999</v>
      </c>
      <c r="K18" s="13">
        <v>2.3900000000000001E-2</v>
      </c>
      <c r="L18" s="13">
        <v>0.75600000000000001</v>
      </c>
      <c r="M18" s="13">
        <v>0.189</v>
      </c>
      <c r="N18" s="22">
        <v>3039</v>
      </c>
    </row>
    <row r="19" spans="1:14" x14ac:dyDescent="0.35">
      <c r="A19" s="33" t="s">
        <v>39</v>
      </c>
      <c r="B19" s="12">
        <v>2175</v>
      </c>
      <c r="C19" s="3">
        <v>3</v>
      </c>
      <c r="D19" s="14">
        <f>'[1]2019 Vyefield Tons'!E23</f>
        <v>24.131431347692306</v>
      </c>
      <c r="E19" s="2">
        <v>0.63</v>
      </c>
      <c r="F19" s="15">
        <f t="shared" si="0"/>
        <v>8.9286295986461539</v>
      </c>
      <c r="G19" s="15">
        <f t="shared" si="1"/>
        <v>22.053715108656</v>
      </c>
      <c r="H19" s="4">
        <v>0.23899999999999999</v>
      </c>
      <c r="I19" s="4">
        <v>0.41399999999999998</v>
      </c>
      <c r="J19" s="4">
        <v>0.32600000000000001</v>
      </c>
      <c r="K19" s="4">
        <v>2.7799999999999998E-2</v>
      </c>
      <c r="L19" s="4">
        <v>0.71599999999999997</v>
      </c>
      <c r="M19" s="4">
        <v>0.23400000000000001</v>
      </c>
      <c r="N19" s="21">
        <v>3025</v>
      </c>
    </row>
    <row r="20" spans="1:14" x14ac:dyDescent="0.35">
      <c r="A20" s="33" t="s">
        <v>40</v>
      </c>
      <c r="B20" s="12">
        <v>2100</v>
      </c>
      <c r="C20" s="3">
        <v>3</v>
      </c>
      <c r="D20" s="14">
        <f>'[1]2019 Vyefield Tons'!E24</f>
        <v>22.161518584615383</v>
      </c>
      <c r="E20" s="2">
        <v>0.66900000000000004</v>
      </c>
      <c r="F20" s="15">
        <f t="shared" si="0"/>
        <v>7.3354626515076911</v>
      </c>
      <c r="G20" s="15">
        <f t="shared" si="1"/>
        <v>18.118592749224</v>
      </c>
      <c r="H20" s="4">
        <v>0.28000000000000003</v>
      </c>
      <c r="I20" s="4">
        <v>0.46500000000000002</v>
      </c>
      <c r="J20" s="4">
        <v>0.28799999999999998</v>
      </c>
      <c r="K20" s="4">
        <v>3.5700000000000003E-2</v>
      </c>
      <c r="L20" s="4">
        <v>0.68799999999999994</v>
      </c>
      <c r="M20" s="4">
        <v>0.22600000000000001</v>
      </c>
      <c r="N20" s="21">
        <v>2845</v>
      </c>
    </row>
    <row r="21" spans="1:14" x14ac:dyDescent="0.35">
      <c r="A21" s="33" t="s">
        <v>41</v>
      </c>
      <c r="B21" s="12">
        <v>2050</v>
      </c>
      <c r="C21" s="3">
        <v>3</v>
      </c>
      <c r="D21" s="14">
        <f>'[1]2019 Vyefield Tons'!E25</f>
        <v>21.176562203076923</v>
      </c>
      <c r="E21" s="2">
        <v>0.61399999999999999</v>
      </c>
      <c r="F21" s="5">
        <f t="shared" si="0"/>
        <v>8.1741530103876929</v>
      </c>
      <c r="G21" s="5">
        <f t="shared" si="1"/>
        <v>20.190157935657602</v>
      </c>
      <c r="H21" s="4">
        <v>0.26</v>
      </c>
      <c r="I21" s="4">
        <v>0.44700000000000001</v>
      </c>
      <c r="J21" s="4">
        <v>0.253</v>
      </c>
      <c r="K21" s="4">
        <v>2.86E-2</v>
      </c>
      <c r="L21" s="4">
        <v>0.70199999999999996</v>
      </c>
      <c r="M21" s="4">
        <v>0.254</v>
      </c>
      <c r="N21" s="21">
        <v>2893</v>
      </c>
    </row>
    <row r="22" spans="1:14" x14ac:dyDescent="0.35">
      <c r="A22" s="33" t="s">
        <v>23</v>
      </c>
      <c r="B22" s="12">
        <v>2250</v>
      </c>
      <c r="C22" s="3">
        <v>3</v>
      </c>
      <c r="D22" s="14">
        <f>'[1]2019 Vyefield Tons'!E26</f>
        <v>25.116387729230766</v>
      </c>
      <c r="E22" s="2">
        <v>0.63500000000000001</v>
      </c>
      <c r="F22" s="15">
        <f t="shared" si="0"/>
        <v>9.1674815211692291</v>
      </c>
      <c r="G22" s="15">
        <f t="shared" si="1"/>
        <v>22.643679357287997</v>
      </c>
      <c r="H22" s="4">
        <v>0.221</v>
      </c>
      <c r="I22" s="4">
        <v>0.39</v>
      </c>
      <c r="J22" s="4">
        <v>0.36</v>
      </c>
      <c r="K22" s="4">
        <v>2.93E-2</v>
      </c>
      <c r="L22" s="4">
        <v>0.71899999999999997</v>
      </c>
      <c r="M22" s="4">
        <v>0.214</v>
      </c>
      <c r="N22" s="21">
        <v>3074</v>
      </c>
    </row>
    <row r="23" spans="1:14" x14ac:dyDescent="0.35">
      <c r="A23" s="33" t="s">
        <v>42</v>
      </c>
      <c r="B23" s="12">
        <v>2200</v>
      </c>
      <c r="C23" s="3">
        <v>3</v>
      </c>
      <c r="D23" s="14">
        <f>'[1]2019 Vyefield Tons'!E27</f>
        <v>28.563735064615383</v>
      </c>
      <c r="E23" s="13">
        <v>0.63700000000000001</v>
      </c>
      <c r="F23" s="15">
        <f t="shared" si="0"/>
        <v>10.368635828455384</v>
      </c>
      <c r="G23" s="15">
        <f t="shared" si="1"/>
        <v>25.610530496284799</v>
      </c>
      <c r="H23" s="13">
        <v>0.27100000000000002</v>
      </c>
      <c r="I23" s="13">
        <v>0.45400000000000001</v>
      </c>
      <c r="J23" s="13">
        <v>0.29299999999999998</v>
      </c>
      <c r="K23" s="13">
        <v>3.3500000000000002E-2</v>
      </c>
      <c r="L23" s="13">
        <v>0.69599999999999995</v>
      </c>
      <c r="M23" s="13">
        <v>0.24099999999999999</v>
      </c>
      <c r="N23" s="22">
        <v>2882</v>
      </c>
    </row>
    <row r="24" spans="1:14" x14ac:dyDescent="0.35">
      <c r="A24" s="33" t="s">
        <v>15</v>
      </c>
      <c r="B24" s="12">
        <v>2200</v>
      </c>
      <c r="C24" s="3">
        <v>3</v>
      </c>
      <c r="D24" s="14">
        <f>'[1]2019 Vyefield Tons'!E28</f>
        <v>25.608865919999996</v>
      </c>
      <c r="E24" s="13">
        <v>0.67900000000000005</v>
      </c>
      <c r="F24" s="15">
        <f t="shared" si="0"/>
        <v>8.2204459603199975</v>
      </c>
      <c r="G24" s="15">
        <f t="shared" si="1"/>
        <v>20.304501521990396</v>
      </c>
      <c r="H24" s="13">
        <v>0.25700000000000001</v>
      </c>
      <c r="I24" s="13">
        <v>0.43099999999999999</v>
      </c>
      <c r="J24" s="13">
        <v>0.29399999999999998</v>
      </c>
      <c r="K24" s="13">
        <v>3.32E-2</v>
      </c>
      <c r="L24" s="13">
        <v>0.70299999999999996</v>
      </c>
      <c r="M24" s="13">
        <v>0.224</v>
      </c>
      <c r="N24" s="22">
        <v>3093</v>
      </c>
    </row>
    <row r="25" spans="1:14" x14ac:dyDescent="0.35">
      <c r="A25" s="33" t="s">
        <v>43</v>
      </c>
      <c r="B25" s="12"/>
      <c r="C25" s="3">
        <v>3</v>
      </c>
      <c r="D25" s="14">
        <f>'[1]2019 Vyefield Tons'!E29</f>
        <v>28.071256873846153</v>
      </c>
      <c r="E25" s="2">
        <v>0.64700000000000002</v>
      </c>
      <c r="F25" s="15">
        <f t="shared" si="0"/>
        <v>9.9091536764676906</v>
      </c>
      <c r="G25" s="15">
        <f t="shared" si="1"/>
        <v>24.475609580875197</v>
      </c>
      <c r="H25" s="4">
        <v>0.21199999999999999</v>
      </c>
      <c r="I25" s="4">
        <v>0.38</v>
      </c>
      <c r="J25" s="4">
        <v>0.36599999999999999</v>
      </c>
      <c r="K25" s="4">
        <v>2.8500000000000001E-2</v>
      </c>
      <c r="L25" s="4">
        <v>0.73699999999999999</v>
      </c>
      <c r="M25" s="4">
        <v>0.20799999999999999</v>
      </c>
      <c r="N25" s="21">
        <v>3259</v>
      </c>
    </row>
    <row r="26" spans="1:14" x14ac:dyDescent="0.35">
      <c r="A26" s="33" t="s">
        <v>44</v>
      </c>
      <c r="B26" s="12">
        <v>2200</v>
      </c>
      <c r="C26" s="3">
        <v>3</v>
      </c>
      <c r="D26" s="14">
        <f>'[1]2019 Vyefield Tons'!E30</f>
        <v>21.669040393846153</v>
      </c>
      <c r="E26" s="13">
        <v>0.64600000000000002</v>
      </c>
      <c r="F26" s="15">
        <f t="shared" si="0"/>
        <v>7.6708402994215374</v>
      </c>
      <c r="G26" s="15">
        <f t="shared" si="1"/>
        <v>18.946975539571199</v>
      </c>
      <c r="H26" s="13">
        <v>0.246</v>
      </c>
      <c r="I26" s="13">
        <v>0.41899999999999998</v>
      </c>
      <c r="J26" s="13">
        <v>0.33300000000000002</v>
      </c>
      <c r="K26" s="13">
        <v>2.9700000000000001E-2</v>
      </c>
      <c r="L26" s="13">
        <v>0.70899999999999996</v>
      </c>
      <c r="M26" s="13">
        <v>0.23499999999999999</v>
      </c>
      <c r="N26" s="22">
        <v>3055</v>
      </c>
    </row>
    <row r="27" spans="1:14" x14ac:dyDescent="0.35">
      <c r="A27" s="33" t="s">
        <v>45</v>
      </c>
      <c r="B27" s="12">
        <v>2250</v>
      </c>
      <c r="C27" s="3">
        <v>3</v>
      </c>
      <c r="D27" s="14">
        <f>'[1]2019 Vyefield Tons'!E31</f>
        <v>28.563735064615383</v>
      </c>
      <c r="E27" s="13">
        <v>0.65900000000000003</v>
      </c>
      <c r="F27" s="15">
        <f t="shared" si="0"/>
        <v>9.7402336570338441</v>
      </c>
      <c r="G27" s="15">
        <f t="shared" si="1"/>
        <v>24.058377132873598</v>
      </c>
      <c r="H27" s="13">
        <v>0.24</v>
      </c>
      <c r="I27" s="13">
        <v>0.42099999999999999</v>
      </c>
      <c r="J27" s="13">
        <v>0.311</v>
      </c>
      <c r="K27" s="13">
        <v>3.0599999999999999E-2</v>
      </c>
      <c r="L27" s="13">
        <v>0.71899999999999997</v>
      </c>
      <c r="M27" s="13">
        <v>0.22900000000000001</v>
      </c>
      <c r="N27" s="22">
        <v>3173</v>
      </c>
    </row>
    <row r="28" spans="1:14" x14ac:dyDescent="0.35">
      <c r="A28" s="33" t="s">
        <v>46</v>
      </c>
      <c r="B28" s="12">
        <v>2350</v>
      </c>
      <c r="C28" s="3">
        <v>3</v>
      </c>
      <c r="D28" s="14">
        <f>'[1]2019 Vyefield Tons'!E32</f>
        <v>23.146474966153843</v>
      </c>
      <c r="E28" s="13">
        <v>0.66900000000000004</v>
      </c>
      <c r="F28" s="15">
        <f t="shared" si="0"/>
        <v>7.6614832137969211</v>
      </c>
      <c r="G28" s="15">
        <f t="shared" si="1"/>
        <v>18.923863538078397</v>
      </c>
      <c r="H28" s="13">
        <v>0.246</v>
      </c>
      <c r="I28" s="13">
        <v>0.41099999999999998</v>
      </c>
      <c r="J28" s="13">
        <v>0.33200000000000002</v>
      </c>
      <c r="K28" s="13">
        <v>3.2000000000000001E-2</v>
      </c>
      <c r="L28" s="13">
        <v>0.70799999999999996</v>
      </c>
      <c r="M28" s="13">
        <v>0.214</v>
      </c>
      <c r="N28" s="22">
        <v>3107</v>
      </c>
    </row>
    <row r="29" spans="1:14" x14ac:dyDescent="0.35">
      <c r="A29" s="33" t="s">
        <v>47</v>
      </c>
      <c r="B29" s="12">
        <v>2350</v>
      </c>
      <c r="C29" s="3">
        <v>3</v>
      </c>
      <c r="D29" s="14">
        <f>'[1]2019 Vyefield Tons'!E33</f>
        <v>30.533647827692306</v>
      </c>
      <c r="E29" s="13">
        <v>0.67300000000000004</v>
      </c>
      <c r="F29" s="15">
        <f t="shared" si="0"/>
        <v>9.9845028396553825</v>
      </c>
      <c r="G29" s="15">
        <f t="shared" si="1"/>
        <v>24.661722013948797</v>
      </c>
      <c r="H29" s="13">
        <v>0.21099999999999999</v>
      </c>
      <c r="I29" s="13">
        <v>0.37</v>
      </c>
      <c r="J29" s="13">
        <v>0.35699999999999998</v>
      </c>
      <c r="K29" s="13">
        <v>2.6800000000000001E-2</v>
      </c>
      <c r="L29" s="13">
        <v>0.73199999999999998</v>
      </c>
      <c r="M29" s="13">
        <v>0.21</v>
      </c>
      <c r="N29" s="22">
        <v>3389</v>
      </c>
    </row>
    <row r="30" spans="1:14" x14ac:dyDescent="0.35">
      <c r="A30" s="33" t="s">
        <v>48</v>
      </c>
      <c r="B30" s="12">
        <v>2350</v>
      </c>
      <c r="C30" s="3">
        <v>3</v>
      </c>
      <c r="D30" s="14">
        <f>'[1]2019 Vyefield Tons'!E34</f>
        <v>25.116387729230766</v>
      </c>
      <c r="E30" s="4">
        <v>0.66600000000000004</v>
      </c>
      <c r="F30" s="15">
        <f t="shared" si="0"/>
        <v>8.3888735015630758</v>
      </c>
      <c r="G30" s="15">
        <f t="shared" si="1"/>
        <v>20.720517548860798</v>
      </c>
      <c r="H30" s="4">
        <v>0.23699999999999999</v>
      </c>
      <c r="I30" s="4">
        <v>0.39500000000000002</v>
      </c>
      <c r="J30" s="4">
        <v>0.36</v>
      </c>
      <c r="K30" s="4">
        <v>2.9000000000000001E-2</v>
      </c>
      <c r="L30" s="4">
        <v>0.72299999999999998</v>
      </c>
      <c r="M30" s="4">
        <v>0.216</v>
      </c>
      <c r="N30" s="21">
        <v>3253</v>
      </c>
    </row>
    <row r="31" spans="1:14" x14ac:dyDescent="0.35">
      <c r="A31" s="33" t="s">
        <v>16</v>
      </c>
      <c r="B31" s="12">
        <v>2400</v>
      </c>
      <c r="C31" s="3">
        <v>3</v>
      </c>
      <c r="D31" s="14">
        <f>'[1]2019 Vyefield Tons'!E35</f>
        <v>27.578778683076923</v>
      </c>
      <c r="E31" s="13">
        <v>0.69799999999999995</v>
      </c>
      <c r="F31" s="15">
        <f t="shared" si="0"/>
        <v>8.3287911622892317</v>
      </c>
      <c r="G31" s="15">
        <f t="shared" si="1"/>
        <v>20.572114170854405</v>
      </c>
      <c r="H31" s="13">
        <v>0.247</v>
      </c>
      <c r="I31" s="13">
        <v>0.41199999999999998</v>
      </c>
      <c r="J31" s="13">
        <v>0.30099999999999999</v>
      </c>
      <c r="K31" s="13">
        <v>3.15E-2</v>
      </c>
      <c r="L31" s="13">
        <v>0.71399999999999997</v>
      </c>
      <c r="M31" s="13">
        <v>0.223</v>
      </c>
      <c r="N31" s="22">
        <v>3237</v>
      </c>
    </row>
    <row r="32" spans="1:14" x14ac:dyDescent="0.35">
      <c r="A32" s="33" t="s">
        <v>17</v>
      </c>
      <c r="B32" s="12">
        <v>2450</v>
      </c>
      <c r="C32" s="3">
        <v>3</v>
      </c>
      <c r="D32" s="1">
        <f>'[1]2019 Vyefield Tons'!E36</f>
        <v>32.996038781538459</v>
      </c>
      <c r="E32" s="2">
        <v>0.74099999999999999</v>
      </c>
      <c r="F32" s="15">
        <f t="shared" si="0"/>
        <v>8.5459740444184611</v>
      </c>
      <c r="G32" s="15">
        <f t="shared" si="1"/>
        <v>21.1085558897136</v>
      </c>
      <c r="H32" s="4">
        <v>0.26300000000000001</v>
      </c>
      <c r="I32" s="4">
        <v>0.441</v>
      </c>
      <c r="J32" s="4">
        <v>0.27200000000000002</v>
      </c>
      <c r="K32" s="4">
        <v>3.15E-2</v>
      </c>
      <c r="L32" s="4">
        <v>0.7</v>
      </c>
      <c r="M32" s="4">
        <v>0.24199999999999999</v>
      </c>
      <c r="N32" s="21">
        <v>3106</v>
      </c>
    </row>
    <row r="33" spans="1:15" x14ac:dyDescent="0.35">
      <c r="A33" s="20" t="s">
        <v>49</v>
      </c>
      <c r="B33" s="27">
        <v>2550</v>
      </c>
      <c r="C33" s="3">
        <v>3</v>
      </c>
      <c r="D33" s="14">
        <f>'[1]2019 Vyefield Tons'!E37</f>
        <v>30.533647827692306</v>
      </c>
      <c r="E33" s="2">
        <v>0.70699999999999996</v>
      </c>
      <c r="F33" s="15">
        <f t="shared" si="0"/>
        <v>8.9463588135138465</v>
      </c>
      <c r="G33" s="15">
        <f t="shared" si="1"/>
        <v>22.097506269379203</v>
      </c>
      <c r="H33" s="4">
        <v>0.3</v>
      </c>
      <c r="I33" s="4">
        <v>0.48299999999999998</v>
      </c>
      <c r="J33" s="4">
        <v>0.249</v>
      </c>
      <c r="K33" s="4">
        <v>3.8300000000000001E-2</v>
      </c>
      <c r="L33" s="4">
        <v>0.67100000000000004</v>
      </c>
      <c r="M33" s="4">
        <v>0.24199999999999999</v>
      </c>
      <c r="N33" s="21">
        <v>2797</v>
      </c>
      <c r="O33" s="26"/>
    </row>
    <row r="34" spans="1:15" ht="15" thickBot="1" x14ac:dyDescent="0.4">
      <c r="A34" s="28" t="s">
        <v>50</v>
      </c>
      <c r="B34" s="38">
        <v>2700</v>
      </c>
      <c r="C34" s="36">
        <v>3</v>
      </c>
      <c r="D34" s="32">
        <f>'[1]2019 Vyefield Tons'!E38</f>
        <v>30.978466838709675</v>
      </c>
      <c r="E34" s="30">
        <v>0.72299999999999998</v>
      </c>
      <c r="F34" s="37">
        <f t="shared" si="0"/>
        <v>8.5810353143225804</v>
      </c>
      <c r="G34" s="37">
        <f t="shared" si="1"/>
        <v>21.195157226376775</v>
      </c>
      <c r="H34" s="30">
        <v>0.27700000000000002</v>
      </c>
      <c r="I34" s="30">
        <v>0.45600000000000002</v>
      </c>
      <c r="J34" s="30">
        <v>0.27500000000000002</v>
      </c>
      <c r="K34" s="30">
        <v>3.1699999999999999E-2</v>
      </c>
      <c r="L34" s="30">
        <v>0.69799999999999995</v>
      </c>
      <c r="M34" s="30">
        <v>0.252</v>
      </c>
      <c r="N34" s="31">
        <v>3081</v>
      </c>
      <c r="O34" s="26"/>
    </row>
    <row r="35" spans="1:15" x14ac:dyDescent="0.3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</sheetData>
  <sortState ref="A6:N33">
    <sortCondition descending="1" ref="F6:F33"/>
  </sortState>
  <pageMargins left="0.23622047244094491" right="3.937007874015748E-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 Vyefield Full</vt:lpstr>
      <vt:lpstr>'2019 Vyefield Full'!Print_Area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2018-10-24T18:29:55Z</cp:lastPrinted>
  <dcterms:created xsi:type="dcterms:W3CDTF">2018-10-15T22:20:41Z</dcterms:created>
  <dcterms:modified xsi:type="dcterms:W3CDTF">2019-11-06T18:02:18Z</dcterms:modified>
</cp:coreProperties>
</file>